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users\atzori\Documents\PERSONALE\Mio Blog\Articoli\"/>
    </mc:Choice>
  </mc:AlternateContent>
  <bookViews>
    <workbookView xWindow="0" yWindow="0" windowWidth="28800" windowHeight="12435"/>
  </bookViews>
  <sheets>
    <sheet name="Costi Carburan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2" i="1"/>
  <c r="N24" i="1"/>
  <c r="N25" i="1"/>
  <c r="N26" i="1"/>
  <c r="N27" i="1"/>
  <c r="N28" i="1"/>
  <c r="N23" i="1"/>
  <c r="M24" i="1"/>
  <c r="M25" i="1"/>
  <c r="M26" i="1"/>
  <c r="M27" i="1"/>
  <c r="M28" i="1"/>
  <c r="M23" i="1"/>
  <c r="I4" i="1" l="1"/>
  <c r="I5" i="1"/>
  <c r="I6" i="1"/>
  <c r="I7" i="1"/>
  <c r="I8" i="1"/>
  <c r="I9" i="1"/>
  <c r="N9" i="1" s="1"/>
  <c r="I10" i="1"/>
  <c r="N5" i="1" l="1"/>
  <c r="N6" i="1"/>
  <c r="N7" i="1"/>
  <c r="N4" i="1"/>
  <c r="N8" i="1"/>
  <c r="N10" i="1"/>
</calcChain>
</file>

<file path=xl/sharedStrings.xml><?xml version="1.0" encoding="utf-8"?>
<sst xmlns="http://schemas.openxmlformats.org/spreadsheetml/2006/main" count="41" uniqueCount="36">
  <si>
    <t>Km annui</t>
  </si>
  <si>
    <t>anni</t>
  </si>
  <si>
    <t>costo carburante</t>
  </si>
  <si>
    <t>benzina</t>
  </si>
  <si>
    <t>gpl</t>
  </si>
  <si>
    <t>metano</t>
  </si>
  <si>
    <t>gasolio</t>
  </si>
  <si>
    <t>Mild-Hybrid</t>
  </si>
  <si>
    <t>Full-Hybrid</t>
  </si>
  <si>
    <t>solo elettrica</t>
  </si>
  <si>
    <t>Unità di misura</t>
  </si>
  <si>
    <t>l/100 km</t>
  </si>
  <si>
    <t>Kg/100 km</t>
  </si>
  <si>
    <t>Alimentazione</t>
  </si>
  <si>
    <t>consumo urbano</t>
  </si>
  <si>
    <t>consumo extraurbano</t>
  </si>
  <si>
    <t>consumo autostradale</t>
  </si>
  <si>
    <t>consumo medio</t>
  </si>
  <si>
    <t>urbano</t>
  </si>
  <si>
    <t>extraurbano</t>
  </si>
  <si>
    <t>autostradale</t>
  </si>
  <si>
    <t>Dati uso auto</t>
  </si>
  <si>
    <t>Inserire tipo di percorso medio annuo in percentuale</t>
  </si>
  <si>
    <t>Percorso</t>
  </si>
  <si>
    <t>Consumo solo Elettrico</t>
  </si>
  <si>
    <t>kWh/100 km</t>
  </si>
  <si>
    <t>Modello</t>
  </si>
  <si>
    <t>Panda 1.2</t>
  </si>
  <si>
    <t>Panda 0.9 TwinAir</t>
  </si>
  <si>
    <t>Panda 1.3 MultiJet S&amp;S</t>
  </si>
  <si>
    <t>Renault Zoe R110</t>
  </si>
  <si>
    <t>Suzuki Swift 1.0 Hybrid</t>
  </si>
  <si>
    <t>Toyota Yaris 1.5 Hybrid</t>
  </si>
  <si>
    <t>Prezzo</t>
  </si>
  <si>
    <t>Pareggio dopo anni:</t>
  </si>
  <si>
    <t>Panda 1.2 EasyPower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</si>
</sst>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2" formatCode="&quot;€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4" borderId="0" xfId="0" applyFill="1" applyProtection="1">
      <protection hidden="1"/>
    </xf>
    <xf numFmtId="0" fontId="2" fillId="3" borderId="1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9" fillId="5" borderId="15" xfId="0" applyFont="1" applyFill="1" applyBorder="1" applyAlignment="1" applyProtection="1">
      <alignment horizontal="center"/>
      <protection locked="0"/>
    </xf>
    <xf numFmtId="9" fontId="9" fillId="5" borderId="15" xfId="1" applyFont="1" applyFill="1" applyBorder="1" applyAlignment="1" applyProtection="1">
      <alignment horizontal="center"/>
      <protection locked="0"/>
    </xf>
    <xf numFmtId="9" fontId="9" fillId="5" borderId="9" xfId="1" applyFont="1" applyFill="1" applyBorder="1" applyAlignment="1" applyProtection="1">
      <alignment horizontal="center"/>
      <protection locked="0"/>
    </xf>
    <xf numFmtId="2" fontId="4" fillId="4" borderId="0" xfId="0" applyNumberFormat="1" applyFont="1" applyFill="1" applyProtection="1">
      <protection hidden="1"/>
    </xf>
    <xf numFmtId="164" fontId="0" fillId="4" borderId="0" xfId="1" applyNumberFormat="1" applyFont="1" applyFill="1" applyProtection="1">
      <protection hidden="1"/>
    </xf>
    <xf numFmtId="2" fontId="0" fillId="0" borderId="0" xfId="0" applyNumberFormat="1" applyBorder="1" applyAlignment="1" applyProtection="1">
      <alignment horizontal="center"/>
      <protection locked="0" hidden="1"/>
    </xf>
    <xf numFmtId="164" fontId="6" fillId="0" borderId="5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2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2" fillId="3" borderId="18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 vertical="center" textRotation="255"/>
      <protection hidden="1"/>
    </xf>
    <xf numFmtId="0" fontId="3" fillId="7" borderId="7" xfId="0" applyFont="1" applyFill="1" applyBorder="1" applyAlignment="1" applyProtection="1">
      <alignment horizontal="center" vertical="center" textRotation="255"/>
      <protection hidden="1"/>
    </xf>
    <xf numFmtId="0" fontId="8" fillId="6" borderId="11" xfId="0" applyFont="1" applyFill="1" applyBorder="1" applyAlignment="1" applyProtection="1">
      <alignment horizontal="center"/>
      <protection hidden="1"/>
    </xf>
    <xf numFmtId="0" fontId="8" fillId="6" borderId="12" xfId="0" applyFont="1" applyFill="1" applyBorder="1" applyAlignment="1" applyProtection="1">
      <alignment horizontal="center"/>
      <protection hidden="1"/>
    </xf>
    <xf numFmtId="0" fontId="8" fillId="6" borderId="13" xfId="0" applyFont="1" applyFill="1" applyBorder="1" applyAlignment="1" applyProtection="1">
      <alignment horizontal="center"/>
      <protection hidden="1"/>
    </xf>
    <xf numFmtId="0" fontId="5" fillId="5" borderId="16" xfId="0" applyFont="1" applyFill="1" applyBorder="1" applyAlignment="1" applyProtection="1">
      <alignment horizontal="center" wrapText="1"/>
      <protection hidden="1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0" fillId="0" borderId="21" xfId="0" applyBorder="1" applyProtection="1">
      <protection hidden="1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 hidden="1"/>
    </xf>
    <xf numFmtId="164" fontId="6" fillId="0" borderId="22" xfId="0" applyNumberFormat="1" applyFont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hidden="1"/>
    </xf>
    <xf numFmtId="0" fontId="3" fillId="5" borderId="24" xfId="0" applyFont="1" applyFill="1" applyBorder="1" applyProtection="1">
      <protection hidden="1"/>
    </xf>
    <xf numFmtId="0" fontId="3" fillId="5" borderId="2" xfId="0" applyFont="1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23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172" fontId="0" fillId="5" borderId="0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5" borderId="5" xfId="0" applyFill="1" applyBorder="1" applyProtection="1">
      <protection hidden="1"/>
    </xf>
    <xf numFmtId="2" fontId="0" fillId="5" borderId="0" xfId="0" applyNumberFormat="1" applyFill="1" applyBorder="1" applyProtection="1"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left"/>
      <protection hidden="1"/>
    </xf>
    <xf numFmtId="0" fontId="0" fillId="5" borderId="21" xfId="0" applyFill="1" applyBorder="1" applyAlignment="1" applyProtection="1">
      <alignment horizontal="left"/>
      <protection hidden="1"/>
    </xf>
    <xf numFmtId="172" fontId="0" fillId="5" borderId="21" xfId="0" applyNumberFormat="1" applyFill="1" applyBorder="1" applyAlignment="1" applyProtection="1">
      <alignment horizontal="center"/>
      <protection hidden="1"/>
    </xf>
    <xf numFmtId="2" fontId="0" fillId="5" borderId="21" xfId="0" applyNumberFormat="1" applyFill="1" applyBorder="1" applyProtection="1">
      <protection hidden="1"/>
    </xf>
    <xf numFmtId="0" fontId="0" fillId="5" borderId="22" xfId="0" applyFill="1" applyBorder="1" applyAlignment="1" applyProtection="1">
      <alignment horizontal="center"/>
      <protection hidden="1"/>
    </xf>
  </cellXfs>
  <cellStyles count="2">
    <cellStyle name="Normale" xfId="0" builtinId="0"/>
    <cellStyle name="Percentuale" xfId="1" builtinId="5"/>
  </cellStyles>
  <dxfs count="11">
    <dxf>
      <font>
        <b/>
        <i val="0"/>
        <color rgb="FF00B050"/>
      </font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1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/>
        <right/>
        <top/>
        <bottom style="medium">
          <color indexed="64"/>
        </bottom>
        <vertical/>
        <horizontal/>
      </border>
      <protection locked="0" hidden="0"/>
    </dxf>
    <dxf>
      <border diagonalUp="0" diagonalDown="0">
        <left/>
        <right/>
        <top style="thin">
          <color auto="1"/>
        </top>
        <bottom style="thin">
          <color auto="1"/>
        </bottom>
      </border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Costo uso auto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'Costi Carburante'!$C$4:$C$10</c:f>
              <c:strCache>
                <c:ptCount val="7"/>
                <c:pt idx="0">
                  <c:v>benzina</c:v>
                </c:pt>
                <c:pt idx="1">
                  <c:v>gpl</c:v>
                </c:pt>
                <c:pt idx="2">
                  <c:v>metano</c:v>
                </c:pt>
                <c:pt idx="3">
                  <c:v>gasolio</c:v>
                </c:pt>
                <c:pt idx="4">
                  <c:v>solo elettrica</c:v>
                </c:pt>
                <c:pt idx="5">
                  <c:v>Mild-Hybrid</c:v>
                </c:pt>
                <c:pt idx="6">
                  <c:v>Full-Hybrid</c:v>
                </c:pt>
              </c:strCache>
            </c:strRef>
          </c:cat>
          <c:val>
            <c:numRef>
              <c:f>'Costi Carburante'!$N$4:$N$10</c:f>
              <c:numCache>
                <c:formatCode>0.00</c:formatCode>
                <c:ptCount val="7"/>
                <c:pt idx="0">
                  <c:v>8848.728000000001</c:v>
                </c:pt>
                <c:pt idx="1">
                  <c:v>4593.2250000000004</c:v>
                </c:pt>
                <c:pt idx="2">
                  <c:v>5057.3249999999989</c:v>
                </c:pt>
                <c:pt idx="3">
                  <c:v>8649.3225000000002</c:v>
                </c:pt>
                <c:pt idx="4">
                  <c:v>2604</c:v>
                </c:pt>
                <c:pt idx="5">
                  <c:v>7512.4559999999992</c:v>
                </c:pt>
                <c:pt idx="6">
                  <c:v>5719.8959999999997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97938680"/>
        <c:axId val="297939856"/>
      </c:barChart>
      <c:catAx>
        <c:axId val="29793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939856"/>
        <c:crosses val="autoZero"/>
        <c:auto val="1"/>
        <c:lblAlgn val="ctr"/>
        <c:lblOffset val="100"/>
        <c:noMultiLvlLbl val="0"/>
      </c:catAx>
      <c:valAx>
        <c:axId val="2979398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97938680"/>
        <c:crosses val="autoZero"/>
        <c:crossBetween val="between"/>
      </c:valAx>
      <c:spPr>
        <a:noFill/>
        <a:ln w="12700" cap="rnd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13</xdr:row>
      <xdr:rowOff>28575</xdr:rowOff>
    </xdr:from>
    <xdr:to>
      <xdr:col>8</xdr:col>
      <xdr:colOff>800099</xdr:colOff>
      <xdr:row>30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</xdr:row>
      <xdr:rowOff>76200</xdr:rowOff>
    </xdr:from>
    <xdr:to>
      <xdr:col>21</xdr:col>
      <xdr:colOff>228600</xdr:colOff>
      <xdr:row>32</xdr:row>
      <xdr:rowOff>9525</xdr:rowOff>
    </xdr:to>
    <xdr:sp macro="" textlink="">
      <xdr:nvSpPr>
        <xdr:cNvPr id="3" name="CasellaDiTesto 2"/>
        <xdr:cNvSpPr txBox="1"/>
      </xdr:nvSpPr>
      <xdr:spPr>
        <a:xfrm>
          <a:off x="12563475" y="266700"/>
          <a:ext cx="4467225" cy="661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Istruzioni</a:t>
          </a:r>
          <a:r>
            <a:rPr lang="en-US" sz="1400" b="1" u="sng" baseline="0"/>
            <a:t> inserimento dati</a:t>
          </a:r>
        </a:p>
        <a:p>
          <a:endParaRPr lang="en-US" sz="1100" baseline="0"/>
        </a:p>
        <a:p>
          <a:r>
            <a:rPr lang="en-US" sz="1100" baseline="0"/>
            <a:t>Inserire consumi auto per l'alimentazione indicata nella colonna "Alimentazione".</a:t>
          </a:r>
        </a:p>
        <a:p>
          <a:r>
            <a:rPr lang="en-US" sz="1100" u="sng" baseline="0"/>
            <a:t>Cliccare qui  a fianco </a:t>
          </a:r>
          <a:r>
            <a:rPr lang="en-US" sz="1100" baseline="0"/>
            <a:t>per cercare i dati dell'auto che si vuole confrontare.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Nota bene che per le auto elettriche il consumo si esprime in Kwh/ 100 km.</a:t>
          </a:r>
        </a:p>
        <a:p>
          <a:endParaRPr lang="en-US" sz="1100" baseline="0"/>
        </a:p>
        <a:p>
          <a:r>
            <a:rPr lang="en-US" sz="1100" baseline="0"/>
            <a:t>Inserire costo carburante nella colonna "Costo carburante"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Inserire quanti Km si presume fare in un anno nella voce "Km annui" qui a fianco.</a:t>
          </a:r>
        </a:p>
        <a:p>
          <a:endParaRPr lang="en-US" sz="1100"/>
        </a:p>
        <a:p>
          <a:r>
            <a:rPr lang="en-US" sz="1100"/>
            <a:t>Inserire gli anni in cui si terrebbe l'auto prima di cambiarla.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Inserire</a:t>
          </a:r>
          <a:r>
            <a:rPr lang="en-US" sz="1100" baseline="0"/>
            <a:t> la percentuale dei Km annui che mediamente facciamo in città.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Inserire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percentuale dei Km annui che mediamente facciamo su strade extraurbane (max 90 Km/h).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Inserire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percentuale dei Km annui che mediamente facciamo in autostrada o superstrade (&gt;100 Km/h).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10</xdr:col>
      <xdr:colOff>247650</xdr:colOff>
      <xdr:row>4</xdr:row>
      <xdr:rowOff>57149</xdr:rowOff>
    </xdr:from>
    <xdr:to>
      <xdr:col>14</xdr:col>
      <xdr:colOff>0</xdr:colOff>
      <xdr:row>5</xdr:row>
      <xdr:rowOff>142874</xdr:rowOff>
    </xdr:to>
    <xdr:sp macro="" textlink="">
      <xdr:nvSpPr>
        <xdr:cNvPr id="4" name="Freccia a destra 3"/>
        <xdr:cNvSpPr/>
      </xdr:nvSpPr>
      <xdr:spPr>
        <a:xfrm rot="10800000">
          <a:off x="9372600" y="828674"/>
          <a:ext cx="3162300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28575</xdr:colOff>
      <xdr:row>11</xdr:row>
      <xdr:rowOff>161923</xdr:rowOff>
    </xdr:from>
    <xdr:to>
      <xdr:col>14</xdr:col>
      <xdr:colOff>9525</xdr:colOff>
      <xdr:row>12</xdr:row>
      <xdr:rowOff>238123</xdr:rowOff>
    </xdr:to>
    <xdr:sp macro="" textlink="">
      <xdr:nvSpPr>
        <xdr:cNvPr id="5" name="Freccia a destra 4"/>
        <xdr:cNvSpPr/>
      </xdr:nvSpPr>
      <xdr:spPr>
        <a:xfrm rot="10800000">
          <a:off x="11458575" y="2476498"/>
          <a:ext cx="1085850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13</xdr:row>
      <xdr:rowOff>9523</xdr:rowOff>
    </xdr:from>
    <xdr:to>
      <xdr:col>14</xdr:col>
      <xdr:colOff>28575</xdr:colOff>
      <xdr:row>14</xdr:row>
      <xdr:rowOff>47623</xdr:rowOff>
    </xdr:to>
    <xdr:sp macro="" textlink="">
      <xdr:nvSpPr>
        <xdr:cNvPr id="6" name="Freccia a destra 5"/>
        <xdr:cNvSpPr/>
      </xdr:nvSpPr>
      <xdr:spPr>
        <a:xfrm rot="10800000">
          <a:off x="11477625" y="2790823"/>
          <a:ext cx="1085850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28575</xdr:colOff>
      <xdr:row>14</xdr:row>
      <xdr:rowOff>466723</xdr:rowOff>
    </xdr:from>
    <xdr:to>
      <xdr:col>14</xdr:col>
      <xdr:colOff>9525</xdr:colOff>
      <xdr:row>16</xdr:row>
      <xdr:rowOff>28573</xdr:rowOff>
    </xdr:to>
    <xdr:sp macro="" textlink="">
      <xdr:nvSpPr>
        <xdr:cNvPr id="7" name="Freccia a destra 6"/>
        <xdr:cNvSpPr/>
      </xdr:nvSpPr>
      <xdr:spPr>
        <a:xfrm rot="10800000">
          <a:off x="11458575" y="3486148"/>
          <a:ext cx="1085850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38100</xdr:colOff>
      <xdr:row>15</xdr:row>
      <xdr:rowOff>219073</xdr:rowOff>
    </xdr:from>
    <xdr:to>
      <xdr:col>14</xdr:col>
      <xdr:colOff>19050</xdr:colOff>
      <xdr:row>17</xdr:row>
      <xdr:rowOff>28573</xdr:rowOff>
    </xdr:to>
    <xdr:sp macro="" textlink="">
      <xdr:nvSpPr>
        <xdr:cNvPr id="8" name="Freccia a destra 7"/>
        <xdr:cNvSpPr/>
      </xdr:nvSpPr>
      <xdr:spPr>
        <a:xfrm rot="10800000">
          <a:off x="11468100" y="3724273"/>
          <a:ext cx="1085850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26058</xdr:colOff>
      <xdr:row>17</xdr:row>
      <xdr:rowOff>231825</xdr:rowOff>
    </xdr:from>
    <xdr:to>
      <xdr:col>14</xdr:col>
      <xdr:colOff>74155</xdr:colOff>
      <xdr:row>19</xdr:row>
      <xdr:rowOff>79425</xdr:rowOff>
    </xdr:to>
    <xdr:sp macro="" textlink="">
      <xdr:nvSpPr>
        <xdr:cNvPr id="9" name="Freccia a destra 8"/>
        <xdr:cNvSpPr/>
      </xdr:nvSpPr>
      <xdr:spPr>
        <a:xfrm rot="12139367">
          <a:off x="11456058" y="4203750"/>
          <a:ext cx="1152997" cy="276225"/>
        </a:xfrm>
        <a:prstGeom prst="rightArrow">
          <a:avLst>
            <a:gd name="adj1" fmla="val 50000"/>
            <a:gd name="adj2" fmla="val 23620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a1" displayName="Tabella1" ref="D3:J10" totalsRowShown="0" headerRowDxfId="10" dataDxfId="9" headerRowCellStyle="Normale" dataCellStyle="Normale">
  <tableColumns count="7">
    <tableColumn id="1" name="Unità di misura" dataDxfId="8" dataCellStyle="Normale"/>
    <tableColumn id="2" name="Consumo solo Elettrico" dataDxfId="7"/>
    <tableColumn id="4" name="consumo urbano" dataDxfId="6" dataCellStyle="Normale"/>
    <tableColumn id="5" name="consumo extraurbano" dataDxfId="5" dataCellStyle="Normale"/>
    <tableColumn id="6" name="consumo autostradale" dataDxfId="4" dataCellStyle="Normale"/>
    <tableColumn id="7" name="consumo medio" dataDxfId="3" dataCellStyle="Normale">
      <calculatedColumnFormula>Tabella1[[#This Row],[consumo urbano]]*$M$16+Tabella1[[#This Row],[consumo extraurbano]]*$M$17+Tabella1[[#This Row],[consumo autostradale]]*$M$18</calculatedColumnFormula>
    </tableColumn>
    <tableColumn id="8" name="costo carburante" dataDxfId="2" dataCellStyle="Norm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N28"/>
  <sheetViews>
    <sheetView tabSelected="1" workbookViewId="0">
      <selection activeCell="L24" sqref="L24"/>
    </sheetView>
  </sheetViews>
  <sheetFormatPr defaultRowHeight="15" x14ac:dyDescent="0.25"/>
  <cols>
    <col min="1" max="1" width="5.28515625" style="1" customWidth="1"/>
    <col min="2" max="2" width="26" style="1" customWidth="1"/>
    <col min="3" max="3" width="21.42578125" style="1" customWidth="1"/>
    <col min="4" max="4" width="21.85546875" style="1" bestFit="1" customWidth="1"/>
    <col min="5" max="5" width="21.85546875" style="1" customWidth="1"/>
    <col min="6" max="6" width="20.140625" style="1" customWidth="1"/>
    <col min="7" max="8" width="21.140625" style="1" customWidth="1"/>
    <col min="9" max="9" width="0.140625" style="1" customWidth="1"/>
    <col min="10" max="10" width="16" style="1" customWidth="1"/>
    <col min="11" max="11" width="5.5703125" style="1" customWidth="1"/>
    <col min="12" max="12" width="13.140625" style="1" customWidth="1"/>
    <col min="13" max="13" width="15.85546875" style="1" bestFit="1" customWidth="1"/>
    <col min="14" max="14" width="16.5703125" style="1" customWidth="1"/>
    <col min="15" max="16384" width="9.140625" style="1"/>
  </cols>
  <sheetData>
    <row r="2" spans="2:14" ht="15.75" thickBot="1" x14ac:dyDescent="0.3"/>
    <row r="3" spans="2:14" x14ac:dyDescent="0.25">
      <c r="B3" s="2" t="s">
        <v>26</v>
      </c>
      <c r="C3" s="19" t="s">
        <v>13</v>
      </c>
      <c r="D3" s="3" t="s">
        <v>10</v>
      </c>
      <c r="E3" s="3" t="s">
        <v>24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2</v>
      </c>
    </row>
    <row r="4" spans="2:14" x14ac:dyDescent="0.25">
      <c r="B4" s="20" t="s">
        <v>27</v>
      </c>
      <c r="C4" s="17" t="s">
        <v>3</v>
      </c>
      <c r="D4" s="5" t="s">
        <v>11</v>
      </c>
      <c r="E4" s="16"/>
      <c r="F4" s="8">
        <v>6.4</v>
      </c>
      <c r="G4" s="8">
        <v>4.3</v>
      </c>
      <c r="H4" s="8">
        <v>5.0999999999999996</v>
      </c>
      <c r="I4" s="14">
        <f>Tabella1[[#This Row],[consumo urbano]]*$M$16+Tabella1[[#This Row],[consumo extraurbano]]*$M$17+Tabella1[[#This Row],[consumo autostradale]]*$M$18</f>
        <v>5.43</v>
      </c>
      <c r="J4" s="15">
        <v>1.552</v>
      </c>
      <c r="N4" s="12">
        <f>$M$13*$M$14/100*I4*J4</f>
        <v>8848.728000000001</v>
      </c>
    </row>
    <row r="5" spans="2:14" x14ac:dyDescent="0.25">
      <c r="B5" s="21" t="s">
        <v>35</v>
      </c>
      <c r="C5" s="18" t="s">
        <v>4</v>
      </c>
      <c r="D5" s="5" t="s">
        <v>11</v>
      </c>
      <c r="E5" s="16"/>
      <c r="F5" s="8">
        <v>7.1</v>
      </c>
      <c r="G5" s="8">
        <v>6.3</v>
      </c>
      <c r="H5" s="8">
        <v>6.6</v>
      </c>
      <c r="I5" s="14">
        <f>Tabella1[[#This Row],[consumo urbano]]*$M$16+Tabella1[[#This Row],[consumo extraurbano]]*$M$17+Tabella1[[#This Row],[consumo autostradale]]*$M$18</f>
        <v>6.73</v>
      </c>
      <c r="J5" s="15">
        <v>0.65</v>
      </c>
      <c r="N5" s="12">
        <f t="shared" ref="N5:N10" si="0">$M$13*$M$14/100*I5*J5</f>
        <v>4593.2250000000004</v>
      </c>
    </row>
    <row r="6" spans="2:14" x14ac:dyDescent="0.25">
      <c r="B6" s="20" t="s">
        <v>28</v>
      </c>
      <c r="C6" s="17" t="s">
        <v>5</v>
      </c>
      <c r="D6" s="5" t="s">
        <v>12</v>
      </c>
      <c r="E6" s="16"/>
      <c r="F6" s="8">
        <v>6</v>
      </c>
      <c r="G6" s="8">
        <v>4</v>
      </c>
      <c r="H6" s="8">
        <v>4.7</v>
      </c>
      <c r="I6" s="14">
        <f>Tabella1[[#This Row],[consumo urbano]]*$M$16+Tabella1[[#This Row],[consumo extraurbano]]*$M$17+Tabella1[[#This Row],[consumo autostradale]]*$M$18</f>
        <v>5.0699999999999994</v>
      </c>
      <c r="J6" s="15">
        <v>0.95</v>
      </c>
      <c r="N6" s="12">
        <f t="shared" si="0"/>
        <v>5057.3249999999989</v>
      </c>
    </row>
    <row r="7" spans="2:14" x14ac:dyDescent="0.25">
      <c r="B7" s="21" t="s">
        <v>29</v>
      </c>
      <c r="C7" s="18" t="s">
        <v>6</v>
      </c>
      <c r="D7" s="5" t="s">
        <v>11</v>
      </c>
      <c r="E7" s="16"/>
      <c r="F7" s="8">
        <v>5.7</v>
      </c>
      <c r="G7" s="8">
        <v>5.4</v>
      </c>
      <c r="H7" s="8">
        <v>5</v>
      </c>
      <c r="I7" s="14">
        <f>Tabella1[[#This Row],[consumo urbano]]*$M$16+Tabella1[[#This Row],[consumo extraurbano]]*$M$17+Tabella1[[#This Row],[consumo autostradale]]*$M$18</f>
        <v>5.51</v>
      </c>
      <c r="J7" s="15">
        <v>1.4950000000000001</v>
      </c>
      <c r="N7" s="12">
        <f t="shared" si="0"/>
        <v>8649.3225000000002</v>
      </c>
    </row>
    <row r="8" spans="2:14" x14ac:dyDescent="0.25">
      <c r="B8" s="20" t="s">
        <v>30</v>
      </c>
      <c r="C8" s="17" t="s">
        <v>9</v>
      </c>
      <c r="D8" s="5" t="s">
        <v>25</v>
      </c>
      <c r="E8" s="16"/>
      <c r="F8" s="8">
        <v>12</v>
      </c>
      <c r="G8" s="8">
        <v>12</v>
      </c>
      <c r="H8" s="8">
        <v>16</v>
      </c>
      <c r="I8" s="14">
        <f>Tabella1[[#This Row],[consumo urbano]]*$M$16+Tabella1[[#This Row],[consumo extraurbano]]*$M$17+Tabella1[[#This Row],[consumo autostradale]]*$M$18</f>
        <v>12.4</v>
      </c>
      <c r="J8" s="15">
        <v>0.2</v>
      </c>
      <c r="N8" s="12">
        <f t="shared" si="0"/>
        <v>2604</v>
      </c>
    </row>
    <row r="9" spans="2:14" x14ac:dyDescent="0.25">
      <c r="B9" s="21" t="s">
        <v>31</v>
      </c>
      <c r="C9" s="18" t="s">
        <v>7</v>
      </c>
      <c r="D9" s="5" t="s">
        <v>11</v>
      </c>
      <c r="E9" s="16"/>
      <c r="F9" s="8">
        <v>4.9000000000000004</v>
      </c>
      <c r="G9" s="8">
        <v>4.0999999999999996</v>
      </c>
      <c r="H9" s="8">
        <v>5.2</v>
      </c>
      <c r="I9" s="14">
        <f>Tabella1[[#This Row],[consumo urbano]]*$M$16+Tabella1[[#This Row],[consumo extraurbano]]*$M$17+Tabella1[[#This Row],[consumo autostradale]]*$M$18</f>
        <v>4.6099999999999994</v>
      </c>
      <c r="J9" s="15">
        <v>1.552</v>
      </c>
      <c r="N9" s="12">
        <f>$M$13*$M$14/100*I9*J9</f>
        <v>7512.4559999999992</v>
      </c>
    </row>
    <row r="10" spans="2:14" ht="15.75" thickBot="1" x14ac:dyDescent="0.3">
      <c r="B10" s="22" t="s">
        <v>32</v>
      </c>
      <c r="C10" s="23" t="s">
        <v>8</v>
      </c>
      <c r="D10" s="31" t="s">
        <v>11</v>
      </c>
      <c r="E10" s="32"/>
      <c r="F10" s="33">
        <v>2.8</v>
      </c>
      <c r="G10" s="33">
        <v>4</v>
      </c>
      <c r="H10" s="33">
        <v>5.0999999999999996</v>
      </c>
      <c r="I10" s="34">
        <f>Tabella1[[#This Row],[consumo urbano]]*$M$16+Tabella1[[#This Row],[consumo extraurbano]]*$M$17+Tabella1[[#This Row],[consumo autostradale]]*$M$18</f>
        <v>3.51</v>
      </c>
      <c r="J10" s="35">
        <v>1.552</v>
      </c>
      <c r="N10" s="12">
        <f t="shared" si="0"/>
        <v>5719.8959999999997</v>
      </c>
    </row>
    <row r="11" spans="2:14" ht="15.75" thickBot="1" x14ac:dyDescent="0.3"/>
    <row r="12" spans="2:14" ht="15.75" x14ac:dyDescent="0.25">
      <c r="K12" s="26" t="s">
        <v>21</v>
      </c>
      <c r="L12" s="27"/>
      <c r="M12" s="28"/>
    </row>
    <row r="13" spans="2:14" ht="21" customHeight="1" x14ac:dyDescent="0.3">
      <c r="K13" s="24" t="s">
        <v>23</v>
      </c>
      <c r="L13" s="6" t="s">
        <v>0</v>
      </c>
      <c r="M13" s="9">
        <v>15000</v>
      </c>
    </row>
    <row r="14" spans="2:14" ht="18.75" customHeight="1" x14ac:dyDescent="0.3">
      <c r="K14" s="24"/>
      <c r="L14" s="6" t="s">
        <v>1</v>
      </c>
      <c r="M14" s="9">
        <v>7</v>
      </c>
    </row>
    <row r="15" spans="2:14" ht="38.25" customHeight="1" x14ac:dyDescent="0.25">
      <c r="K15" s="24"/>
      <c r="L15" s="29" t="s">
        <v>22</v>
      </c>
      <c r="M15" s="30"/>
    </row>
    <row r="16" spans="2:14" ht="18" customHeight="1" x14ac:dyDescent="0.3">
      <c r="K16" s="24"/>
      <c r="L16" s="6" t="s">
        <v>18</v>
      </c>
      <c r="M16" s="10">
        <v>0.5</v>
      </c>
    </row>
    <row r="17" spans="3:14" ht="18.75" customHeight="1" x14ac:dyDescent="0.3">
      <c r="K17" s="24"/>
      <c r="L17" s="6" t="s">
        <v>19</v>
      </c>
      <c r="M17" s="10">
        <v>0.4</v>
      </c>
    </row>
    <row r="18" spans="3:14" ht="18.75" customHeight="1" thickBot="1" x14ac:dyDescent="0.35">
      <c r="K18" s="25"/>
      <c r="L18" s="7" t="s">
        <v>20</v>
      </c>
      <c r="M18" s="11">
        <v>0.1</v>
      </c>
    </row>
    <row r="19" spans="3:14" x14ac:dyDescent="0.25">
      <c r="M19" s="13"/>
    </row>
    <row r="20" spans="3:14" ht="15.75" thickBot="1" x14ac:dyDescent="0.3"/>
    <row r="21" spans="3:14" x14ac:dyDescent="0.25">
      <c r="J21" s="37" t="s">
        <v>26</v>
      </c>
      <c r="K21" s="38"/>
      <c r="L21" s="38" t="s">
        <v>33</v>
      </c>
      <c r="M21" s="38" t="s">
        <v>34</v>
      </c>
      <c r="N21" s="39"/>
    </row>
    <row r="22" spans="3:14" x14ac:dyDescent="0.25">
      <c r="J22" s="40" t="str">
        <f>B4</f>
        <v>Panda 1.2</v>
      </c>
      <c r="K22" s="41"/>
      <c r="L22" s="42">
        <v>13900</v>
      </c>
      <c r="M22" s="43"/>
      <c r="N22" s="44"/>
    </row>
    <row r="23" spans="3:14" x14ac:dyDescent="0.25">
      <c r="J23" s="40" t="str">
        <f t="shared" ref="J23:J28" si="1">B5</f>
        <v>Panda 1.2 EasyPower</v>
      </c>
      <c r="K23" s="41"/>
      <c r="L23" s="42">
        <v>15390</v>
      </c>
      <c r="M23" s="45">
        <f>(L23-$L$22)/(($N$4-N5)/$M$14)</f>
        <v>2.4509441069598585</v>
      </c>
      <c r="N23" s="46" t="str">
        <f>IF(M23&lt;$M$14,"OK","KO")</f>
        <v>OK</v>
      </c>
    </row>
    <row r="24" spans="3:14" x14ac:dyDescent="0.25">
      <c r="C24" s="36"/>
      <c r="J24" s="40" t="str">
        <f t="shared" si="1"/>
        <v>Panda 0.9 TwinAir</v>
      </c>
      <c r="K24" s="41"/>
      <c r="L24" s="42">
        <v>17140</v>
      </c>
      <c r="M24" s="45">
        <f t="shared" ref="M24:M28" si="2">(L24-$L$22)/(($N$4-N6)/$M$14)</f>
        <v>5.9819544374470324</v>
      </c>
      <c r="N24" s="46" t="str">
        <f t="shared" ref="N24:N28" si="3">IF(M24&lt;$M$14,"OK","KO")</f>
        <v>OK</v>
      </c>
    </row>
    <row r="25" spans="3:14" x14ac:dyDescent="0.25">
      <c r="J25" s="40" t="str">
        <f t="shared" si="1"/>
        <v>Panda 1.3 MultiJet S&amp;S</v>
      </c>
      <c r="K25" s="41"/>
      <c r="L25" s="42">
        <v>16140</v>
      </c>
      <c r="M25" s="45">
        <f t="shared" si="2"/>
        <v>78.633738788548655</v>
      </c>
      <c r="N25" s="46" t="str">
        <f t="shared" si="3"/>
        <v>KO</v>
      </c>
    </row>
    <row r="26" spans="3:14" x14ac:dyDescent="0.25">
      <c r="J26" s="40" t="str">
        <f t="shared" si="1"/>
        <v>Renault Zoe R110</v>
      </c>
      <c r="K26" s="41"/>
      <c r="L26" s="42">
        <v>26100</v>
      </c>
      <c r="M26" s="45">
        <f t="shared" si="2"/>
        <v>13.675535587779001</v>
      </c>
      <c r="N26" s="46" t="str">
        <f t="shared" si="3"/>
        <v>KO</v>
      </c>
    </row>
    <row r="27" spans="3:14" x14ac:dyDescent="0.25">
      <c r="J27" s="40" t="str">
        <f t="shared" si="1"/>
        <v>Suzuki Swift 1.0 Hybrid</v>
      </c>
      <c r="K27" s="41"/>
      <c r="L27" s="42">
        <v>18890</v>
      </c>
      <c r="M27" s="45">
        <f t="shared" si="2"/>
        <v>26.139887687536635</v>
      </c>
      <c r="N27" s="46" t="str">
        <f t="shared" si="3"/>
        <v>KO</v>
      </c>
    </row>
    <row r="28" spans="3:14" ht="15.75" thickBot="1" x14ac:dyDescent="0.3">
      <c r="J28" s="47" t="str">
        <f t="shared" si="1"/>
        <v>Toyota Yaris 1.5 Hybrid</v>
      </c>
      <c r="K28" s="48"/>
      <c r="L28" s="49">
        <v>22700</v>
      </c>
      <c r="M28" s="50">
        <f t="shared" si="2"/>
        <v>19.68785796105383</v>
      </c>
      <c r="N28" s="51" t="str">
        <f t="shared" si="3"/>
        <v>KO</v>
      </c>
    </row>
  </sheetData>
  <sheetProtection algorithmName="SHA-512" hashValue="WWhBhO2Revvs5g1O9OGMZ/xtWqV0rbD0NwB+DmBFy42U5GZEuH7kEww9jLbi2cktIDUxpWctsKSE5moE7pnwcw==" saltValue="YiO2SvgkHyzWBULrkvUD4g==" spinCount="100000" sheet="1" objects="1" scenarios="1"/>
  <mergeCells count="10">
    <mergeCell ref="J22:K22"/>
    <mergeCell ref="J23:K23"/>
    <mergeCell ref="J24:K24"/>
    <mergeCell ref="J25:K25"/>
    <mergeCell ref="J26:K26"/>
    <mergeCell ref="J27:K27"/>
    <mergeCell ref="J28:K28"/>
    <mergeCell ref="K13:K18"/>
    <mergeCell ref="K12:M12"/>
    <mergeCell ref="L15:M15"/>
  </mergeCells>
  <conditionalFormatting sqref="N23:N28">
    <cfRule type="containsText" dxfId="1" priority="2" operator="containsText" text="KO">
      <formula>NOT(ISERROR(SEARCH("KO",N23)))</formula>
    </cfRule>
    <cfRule type="containsText" dxfId="0" priority="1" operator="containsText" text="OK">
      <formula>NOT(ISERROR(SEARCH("OK",N23)))</formula>
    </cfRule>
  </conditionalFormatting>
  <dataValidations disablePrompts="1" count="2">
    <dataValidation type="custom" allowBlank="1" showInputMessage="1" showErrorMessage="1" errorTitle="Errore" error="La somma deve fare 100%!" sqref="M18">
      <formula1>M16+M17+M18 &lt;= 100</formula1>
    </dataValidation>
    <dataValidation type="custom" allowBlank="1" showInputMessage="1" showErrorMessage="1" errorTitle="Errore" error="La somma deve fare 100%!" sqref="M17">
      <formula1>M16+M17+M18 &lt;= 100%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Carburante</vt:lpstr>
    </vt:vector>
  </TitlesOfParts>
  <Company>Magneti Marelli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Atzori</dc:creator>
  <cp:lastModifiedBy>Roberto Atzori</cp:lastModifiedBy>
  <dcterms:created xsi:type="dcterms:W3CDTF">2018-12-13T13:12:39Z</dcterms:created>
  <dcterms:modified xsi:type="dcterms:W3CDTF">2019-03-02T18:26:33Z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